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UOK\Desktop\Technologia\Nowa LINIA\"/>
    </mc:Choice>
  </mc:AlternateContent>
  <xr:revisionPtr revIDLastSave="0" documentId="13_ncr:1_{CB4441A2-05F9-47AE-A19B-6842E655FFC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rfo" sheetId="1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5" i="13" l="1"/>
  <c r="AA27" i="13"/>
  <c r="G27" i="13"/>
  <c r="H27" i="13"/>
  <c r="I27" i="13"/>
  <c r="J27" i="13"/>
  <c r="K27" i="13"/>
  <c r="L27" i="13"/>
  <c r="M27" i="13"/>
  <c r="N27" i="13"/>
  <c r="O27" i="13"/>
  <c r="P27" i="13"/>
  <c r="Q27" i="13"/>
  <c r="R27" i="13"/>
  <c r="S27" i="13"/>
  <c r="T27" i="13"/>
  <c r="F27" i="13"/>
  <c r="F15" i="13"/>
  <c r="S28" i="13"/>
  <c r="S29" i="13" s="1"/>
  <c r="R26" i="13"/>
  <c r="Q28" i="13" s="1"/>
  <c r="Q29" i="13" s="1"/>
  <c r="Q26" i="13"/>
  <c r="P26" i="13"/>
  <c r="O26" i="13"/>
  <c r="N26" i="13"/>
  <c r="M26" i="13"/>
  <c r="L26" i="13"/>
  <c r="H26" i="13"/>
  <c r="G26" i="13"/>
  <c r="F26" i="13"/>
  <c r="G15" i="13"/>
  <c r="H15" i="13"/>
  <c r="I15" i="13"/>
  <c r="J15" i="13"/>
  <c r="K15" i="13"/>
  <c r="L15" i="13"/>
  <c r="M15" i="13"/>
  <c r="N15" i="13"/>
  <c r="O15" i="13"/>
  <c r="P15" i="13"/>
  <c r="Q15" i="13"/>
  <c r="R15" i="13"/>
  <c r="S15" i="13"/>
  <c r="T15" i="13"/>
  <c r="S16" i="13"/>
  <c r="S17" i="13" s="1"/>
  <c r="Q16" i="13"/>
  <c r="Q17" i="13" s="1"/>
  <c r="F16" i="13"/>
  <c r="F17" i="13" s="1"/>
  <c r="AE27" i="13"/>
  <c r="AC27" i="13"/>
  <c r="AB27" i="13"/>
  <c r="AN28" i="13"/>
  <c r="AN29" i="13" s="1"/>
  <c r="AD27" i="13"/>
  <c r="AF27" i="13"/>
  <c r="AG27" i="13"/>
  <c r="AH27" i="13"/>
  <c r="AI27" i="13"/>
  <c r="AJ27" i="13"/>
  <c r="AK27" i="13"/>
  <c r="AL27" i="13"/>
  <c r="AN27" i="13"/>
  <c r="AO27" i="13"/>
  <c r="AM15" i="13"/>
  <c r="AE15" i="13"/>
  <c r="AB15" i="13"/>
  <c r="AD15" i="13"/>
  <c r="AF15" i="13"/>
  <c r="AG15" i="13"/>
  <c r="AH15" i="13"/>
  <c r="AI15" i="13"/>
  <c r="AJ15" i="13"/>
  <c r="AK15" i="13"/>
  <c r="AL15" i="13"/>
  <c r="AN15" i="13"/>
  <c r="AO15" i="13"/>
  <c r="AA15" i="13"/>
  <c r="AL16" i="13"/>
  <c r="AL17" i="13" s="1"/>
  <c r="AN16" i="13"/>
  <c r="AN17" i="13" s="1"/>
  <c r="F28" i="13" l="1"/>
  <c r="F29" i="13" s="1"/>
  <c r="AA28" i="13"/>
  <c r="AA29" i="13" s="1"/>
  <c r="AL28" i="13"/>
  <c r="AL29" i="13" s="1"/>
  <c r="AM27" i="13"/>
  <c r="AA16" i="13"/>
  <c r="AA17" i="13" s="1"/>
</calcChain>
</file>

<file path=xl/sharedStrings.xml><?xml version="1.0" encoding="utf-8"?>
<sst xmlns="http://schemas.openxmlformats.org/spreadsheetml/2006/main" count="156" uniqueCount="38">
  <si>
    <t>Lp.</t>
  </si>
  <si>
    <t>Rodzaj próby:</t>
  </si>
  <si>
    <t>Waga badanej próby [kg]</t>
  </si>
  <si>
    <t>15 01 01</t>
  </si>
  <si>
    <t>15 01 02</t>
  </si>
  <si>
    <t>15 01 04</t>
  </si>
  <si>
    <t>15 01 0 4</t>
  </si>
  <si>
    <t>15 01 05</t>
  </si>
  <si>
    <t>15 01 07</t>
  </si>
  <si>
    <t>19 12 12</t>
  </si>
  <si>
    <t>Papier i tektura [kg]</t>
  </si>
  <si>
    <t>Pet biały [kg]</t>
  </si>
  <si>
    <t>Pet mix [kg]</t>
  </si>
  <si>
    <t>Chemia gospodarcza [kg]</t>
  </si>
  <si>
    <t>Plastik Twardy  [kg]</t>
  </si>
  <si>
    <t>Folia LDP [kg]</t>
  </si>
  <si>
    <t>Opakowania z metali [kg]</t>
  </si>
  <si>
    <t>Opakowania z metali nieżelaznych [kg]</t>
  </si>
  <si>
    <t>Tetra pak [kg]</t>
  </si>
  <si>
    <t>Szkło [kg]</t>
  </si>
  <si>
    <t>kg</t>
  </si>
  <si>
    <t>%</t>
  </si>
  <si>
    <t>SUROWIEC SUMA</t>
  </si>
  <si>
    <t>Pet "KUBUŚ" [kg]</t>
  </si>
  <si>
    <t>Bio - I stacja</t>
  </si>
  <si>
    <t>Minerał - II stacja</t>
  </si>
  <si>
    <t>Balast - III stacja</t>
  </si>
  <si>
    <t>selekt</t>
  </si>
  <si>
    <t>Gabaryty  [kg]</t>
  </si>
  <si>
    <t>data: 14.08.2026</t>
  </si>
  <si>
    <t>data: 18.08.2026</t>
  </si>
  <si>
    <t xml:space="preserve">Rodzaj materiału: 15 01 06 selekt </t>
  </si>
  <si>
    <r>
      <t>Rodzaj materiału:</t>
    </r>
    <r>
      <rPr>
        <b/>
        <sz val="12"/>
        <color theme="1"/>
        <rFont val="Tahoma"/>
        <family val="2"/>
        <charset val="238"/>
      </rPr>
      <t xml:space="preserve"> 20 03 01</t>
    </r>
    <r>
      <rPr>
        <sz val="12"/>
        <color theme="1"/>
        <rFont val="Tahoma"/>
        <family val="2"/>
        <charset val="238"/>
      </rPr>
      <t xml:space="preserve"> </t>
    </r>
  </si>
  <si>
    <t xml:space="preserve">selekt </t>
  </si>
  <si>
    <t xml:space="preserve">zmieszane </t>
  </si>
  <si>
    <t>data: 24.07.2024</t>
  </si>
  <si>
    <r>
      <t>Rodzaj materiału:</t>
    </r>
    <r>
      <rPr>
        <b/>
        <sz val="12"/>
        <color theme="1"/>
        <rFont val="Tahoma"/>
        <family val="2"/>
        <charset val="238"/>
      </rPr>
      <t xml:space="preserve"> 20 03 01</t>
    </r>
  </si>
  <si>
    <t>data: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</si>
</sst>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2"/>
      <color rgb="FF000000"/>
      <name val="Tahoma"/>
      <family val="2"/>
      <charset val="238"/>
    </font>
    <font>
      <sz val="12"/>
      <name val="Tahoma"/>
      <family val="2"/>
      <charset val="238"/>
    </font>
    <font>
      <b/>
      <sz val="12"/>
      <color rgb="FF000000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b/>
      <sz val="11"/>
      <color theme="1"/>
      <name val="Tahoma"/>
      <family val="2"/>
      <charset val="238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0" fillId="0" borderId="0" applyBorder="0" applyProtection="0"/>
    <xf numFmtId="164" fontId="11" fillId="0" borderId="0"/>
    <xf numFmtId="164" fontId="10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2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/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2" fontId="1" fillId="0" borderId="16" xfId="0" applyNumberFormat="1" applyFont="1" applyBorder="1"/>
    <xf numFmtId="2" fontId="1" fillId="0" borderId="17" xfId="0" applyNumberFormat="1" applyFont="1" applyBorder="1"/>
    <xf numFmtId="0" fontId="7" fillId="2" borderId="1" xfId="0" applyFont="1" applyFill="1" applyBorder="1" applyAlignment="1">
      <alignment horizontal="center" vertical="center" textRotation="90" wrapText="1"/>
    </xf>
    <xf numFmtId="0" fontId="7" fillId="3" borderId="4" xfId="0" applyFont="1" applyFill="1" applyBorder="1" applyAlignment="1">
      <alignment horizontal="center" vertical="center" textRotation="90" wrapText="1"/>
    </xf>
    <xf numFmtId="0" fontId="1" fillId="4" borderId="10" xfId="0" applyFont="1" applyFill="1" applyBorder="1" applyAlignment="1">
      <alignment horizontal="center" vertical="center" textRotation="90" wrapText="1"/>
    </xf>
    <xf numFmtId="0" fontId="7" fillId="4" borderId="11" xfId="0" applyFont="1" applyFill="1" applyBorder="1" applyAlignment="1">
      <alignment horizontal="center" vertical="center" textRotation="90" wrapText="1"/>
    </xf>
    <xf numFmtId="0" fontId="1" fillId="5" borderId="0" xfId="0" applyFont="1" applyFill="1" applyAlignment="1">
      <alignment vertical="center"/>
    </xf>
    <xf numFmtId="0" fontId="3" fillId="5" borderId="0" xfId="0" applyFont="1" applyFill="1"/>
    <xf numFmtId="0" fontId="1" fillId="0" borderId="3" xfId="0" applyFont="1" applyBorder="1" applyAlignment="1">
      <alignment horizontal="center" vertical="center" textRotation="90" wrapText="1"/>
    </xf>
    <xf numFmtId="3" fontId="12" fillId="0" borderId="1" xfId="0" applyNumberFormat="1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textRotation="90" wrapText="1"/>
    </xf>
    <xf numFmtId="0" fontId="7" fillId="6" borderId="11" xfId="0" applyFont="1" applyFill="1" applyBorder="1" applyAlignment="1">
      <alignment horizontal="center" vertical="center" textRotation="90" wrapText="1"/>
    </xf>
    <xf numFmtId="0" fontId="1" fillId="6" borderId="0" xfId="0" applyFont="1" applyFill="1" applyAlignment="1">
      <alignment vertical="center"/>
    </xf>
    <xf numFmtId="0" fontId="3" fillId="6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9" fillId="0" borderId="21" xfId="0" applyNumberFormat="1" applyFont="1" applyBorder="1" applyAlignment="1">
      <alignment horizontal="center" vertical="center" wrapText="1"/>
    </xf>
    <xf numFmtId="3" fontId="9" fillId="0" borderId="20" xfId="0" applyNumberFormat="1" applyFont="1" applyBorder="1" applyAlignment="1">
      <alignment horizontal="center" vertical="center" wrapText="1"/>
    </xf>
    <xf numFmtId="10" fontId="5" fillId="0" borderId="18" xfId="0" applyNumberFormat="1" applyFont="1" applyBorder="1" applyAlignment="1">
      <alignment horizontal="center"/>
    </xf>
    <xf numFmtId="10" fontId="5" fillId="0" borderId="19" xfId="0" applyNumberFormat="1" applyFont="1" applyBorder="1" applyAlignment="1">
      <alignment horizontal="center"/>
    </xf>
    <xf numFmtId="0" fontId="3" fillId="0" borderId="12" xfId="0" applyFont="1" applyBorder="1" applyAlignment="1">
      <alignment vertical="center" textRotation="90" wrapText="1"/>
    </xf>
    <xf numFmtId="0" fontId="3" fillId="0" borderId="14" xfId="0" applyFont="1" applyBorder="1" applyAlignment="1">
      <alignment vertical="center" textRotation="90" wrapText="1"/>
    </xf>
    <xf numFmtId="10" fontId="5" fillId="0" borderId="1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3" fontId="9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3" fillId="0" borderId="0" xfId="0" applyFont="1"/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vertical="center" textRotation="90" wrapText="1"/>
    </xf>
    <xf numFmtId="0" fontId="7" fillId="0" borderId="15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/>
    </xf>
    <xf numFmtId="10" fontId="2" fillId="0" borderId="18" xfId="0" applyNumberFormat="1" applyFont="1" applyBorder="1" applyAlignment="1">
      <alignment horizontal="center"/>
    </xf>
    <xf numFmtId="10" fontId="2" fillId="0" borderId="19" xfId="0" applyNumberFormat="1" applyFont="1" applyBorder="1" applyAlignment="1">
      <alignment horizontal="center"/>
    </xf>
    <xf numFmtId="0" fontId="0" fillId="0" borderId="7" xfId="0" applyBorder="1"/>
  </cellXfs>
  <cellStyles count="4">
    <cellStyle name="Excel Built-in Normal" xfId="1" xr:uid="{DE3EA703-1F37-42DC-AEC4-163133ED67ED}"/>
    <cellStyle name="Excel Built-in Normal 2" xfId="3" xr:uid="{0C639A71-9799-4347-8D06-FB65CD4BCCFD}"/>
    <cellStyle name="Excel Built-in Normal 3" xfId="2" xr:uid="{4B90B54B-C309-4D2F-97DD-971C7103289F}"/>
    <cellStyle name="Normalny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495D-6A73-49E0-8A84-C96D1947E639}">
  <dimension ref="C8:AO29"/>
  <sheetViews>
    <sheetView tabSelected="1" topLeftCell="B1" zoomScale="70" zoomScaleNormal="70" workbookViewId="0">
      <selection activeCell="F42" sqref="F42"/>
    </sheetView>
  </sheetViews>
  <sheetFormatPr defaultRowHeight="15" x14ac:dyDescent="0.25"/>
  <cols>
    <col min="17" max="19" width="8.7109375" customWidth="1"/>
    <col min="20" max="20" width="10.85546875" customWidth="1"/>
    <col min="21" max="21" width="9.7109375" bestFit="1" customWidth="1"/>
    <col min="22" max="22" width="11.85546875" bestFit="1" customWidth="1"/>
  </cols>
  <sheetData>
    <row r="8" spans="3:41" x14ac:dyDescent="0.25">
      <c r="C8" s="23" t="s">
        <v>31</v>
      </c>
      <c r="D8" s="23"/>
      <c r="E8" s="24"/>
      <c r="F8" s="24"/>
      <c r="G8" s="1"/>
      <c r="H8" s="1"/>
      <c r="I8" s="1"/>
      <c r="J8" s="1"/>
      <c r="K8" s="1"/>
      <c r="L8" s="1"/>
      <c r="M8" s="12"/>
      <c r="N8" s="12" t="s">
        <v>37</v>
      </c>
      <c r="X8" s="23" t="s">
        <v>31</v>
      </c>
      <c r="Y8" s="23"/>
      <c r="Z8" s="24"/>
      <c r="AA8" s="24"/>
      <c r="AB8" s="24"/>
      <c r="AC8" s="1"/>
      <c r="AD8" s="1"/>
      <c r="AE8" s="1"/>
      <c r="AF8" s="1"/>
      <c r="AG8" s="1"/>
      <c r="AH8" s="1"/>
      <c r="AI8" s="12" t="s">
        <v>29</v>
      </c>
      <c r="AJ8" s="1"/>
      <c r="AK8" s="1"/>
      <c r="AL8" s="2"/>
      <c r="AM8" s="2"/>
      <c r="AN8" s="2"/>
      <c r="AO8" s="2"/>
    </row>
    <row r="9" spans="3:41" x14ac:dyDescent="0.25">
      <c r="X9" s="3"/>
      <c r="Y9" s="3"/>
      <c r="Z9" s="1"/>
      <c r="AA9" s="1"/>
      <c r="AB9" s="1"/>
      <c r="AC9" s="1"/>
      <c r="AD9" s="1"/>
      <c r="AE9" s="1"/>
      <c r="AF9" s="1"/>
      <c r="AG9" s="1"/>
      <c r="AH9" s="1"/>
      <c r="AI9" s="12"/>
      <c r="AJ9" s="1"/>
      <c r="AK9" s="1"/>
      <c r="AL9" s="2"/>
      <c r="AM9" s="2"/>
      <c r="AN9" s="2"/>
      <c r="AO9" s="2"/>
    </row>
    <row r="10" spans="3:41" ht="15.75" thickBot="1" x14ac:dyDescent="0.3">
      <c r="X10" s="47"/>
      <c r="Y10" s="47"/>
      <c r="Z10" s="47"/>
      <c r="AA10" s="1"/>
      <c r="AB10" s="4"/>
      <c r="AC10" s="1"/>
      <c r="AD10" s="1"/>
      <c r="AE10" s="4"/>
      <c r="AF10" s="1"/>
      <c r="AG10" s="1"/>
      <c r="AH10" s="1"/>
      <c r="AI10" s="1"/>
      <c r="AJ10" s="1"/>
      <c r="AK10" s="1"/>
      <c r="AL10" s="2"/>
      <c r="AM10" s="2"/>
      <c r="AN10" s="2"/>
      <c r="AO10" s="2"/>
    </row>
    <row r="11" spans="3:41" ht="72.75" customHeight="1" x14ac:dyDescent="0.25">
      <c r="C11" s="32" t="s">
        <v>0</v>
      </c>
      <c r="D11" s="6" t="s">
        <v>1</v>
      </c>
      <c r="E11" s="48" t="s">
        <v>2</v>
      </c>
      <c r="F11" s="7" t="s">
        <v>3</v>
      </c>
      <c r="G11" s="7" t="s">
        <v>4</v>
      </c>
      <c r="H11" s="7" t="s">
        <v>4</v>
      </c>
      <c r="I11" s="7" t="s">
        <v>4</v>
      </c>
      <c r="J11" s="7" t="s">
        <v>4</v>
      </c>
      <c r="K11" s="7" t="s">
        <v>4</v>
      </c>
      <c r="L11" s="7" t="s">
        <v>4</v>
      </c>
      <c r="M11" s="7" t="s">
        <v>5</v>
      </c>
      <c r="N11" s="7" t="s">
        <v>6</v>
      </c>
      <c r="O11" s="7" t="s">
        <v>7</v>
      </c>
      <c r="P11" s="7" t="s">
        <v>8</v>
      </c>
      <c r="Q11" s="19" t="s">
        <v>24</v>
      </c>
      <c r="R11" s="20" t="s">
        <v>25</v>
      </c>
      <c r="S11" s="21" t="s">
        <v>9</v>
      </c>
      <c r="T11" s="22" t="s">
        <v>26</v>
      </c>
      <c r="U11" s="62"/>
      <c r="V11" s="62"/>
      <c r="W11" s="62"/>
      <c r="X11" s="32" t="s">
        <v>0</v>
      </c>
      <c r="Y11" s="6" t="s">
        <v>1</v>
      </c>
      <c r="Z11" s="48" t="s">
        <v>2</v>
      </c>
      <c r="AA11" s="7" t="s">
        <v>3</v>
      </c>
      <c r="AB11" s="7" t="s">
        <v>4</v>
      </c>
      <c r="AC11" s="7" t="s">
        <v>4</v>
      </c>
      <c r="AD11" s="7" t="s">
        <v>4</v>
      </c>
      <c r="AE11" s="7" t="s">
        <v>4</v>
      </c>
      <c r="AF11" s="7" t="s">
        <v>4</v>
      </c>
      <c r="AG11" s="7" t="s">
        <v>4</v>
      </c>
      <c r="AH11" s="7" t="s">
        <v>5</v>
      </c>
      <c r="AI11" s="7" t="s">
        <v>6</v>
      </c>
      <c r="AJ11" s="7" t="s">
        <v>7</v>
      </c>
      <c r="AK11" s="7" t="s">
        <v>8</v>
      </c>
      <c r="AL11" s="19" t="s">
        <v>24</v>
      </c>
      <c r="AM11" s="20" t="s">
        <v>25</v>
      </c>
      <c r="AN11" s="27" t="s">
        <v>9</v>
      </c>
      <c r="AO11" s="28" t="s">
        <v>26</v>
      </c>
    </row>
    <row r="12" spans="3:41" ht="15" customHeight="1" x14ac:dyDescent="0.25">
      <c r="C12" s="63">
        <v>1</v>
      </c>
      <c r="D12" s="48" t="s">
        <v>27</v>
      </c>
      <c r="E12" s="48"/>
      <c r="F12" s="64" t="s">
        <v>10</v>
      </c>
      <c r="G12" s="64" t="s">
        <v>11</v>
      </c>
      <c r="H12" s="64" t="s">
        <v>12</v>
      </c>
      <c r="I12" s="64" t="s">
        <v>23</v>
      </c>
      <c r="J12" s="64" t="s">
        <v>13</v>
      </c>
      <c r="K12" s="64" t="s">
        <v>14</v>
      </c>
      <c r="L12" s="64" t="s">
        <v>15</v>
      </c>
      <c r="M12" s="64" t="s">
        <v>16</v>
      </c>
      <c r="N12" s="64" t="s">
        <v>17</v>
      </c>
      <c r="O12" s="64" t="s">
        <v>18</v>
      </c>
      <c r="P12" s="64" t="s">
        <v>19</v>
      </c>
      <c r="Q12" s="64" t="s">
        <v>20</v>
      </c>
      <c r="R12" s="67" t="s">
        <v>20</v>
      </c>
      <c r="S12" s="65" t="s">
        <v>28</v>
      </c>
      <c r="T12" s="66" t="s">
        <v>20</v>
      </c>
      <c r="U12" s="62"/>
      <c r="V12" s="62"/>
      <c r="W12" s="62"/>
      <c r="X12" s="63">
        <v>1</v>
      </c>
      <c r="Y12" s="48" t="s">
        <v>33</v>
      </c>
      <c r="Z12" s="48"/>
      <c r="AA12" s="64" t="s">
        <v>10</v>
      </c>
      <c r="AB12" s="64" t="s">
        <v>11</v>
      </c>
      <c r="AC12" s="64" t="s">
        <v>12</v>
      </c>
      <c r="AD12" s="64" t="s">
        <v>23</v>
      </c>
      <c r="AE12" s="64" t="s">
        <v>13</v>
      </c>
      <c r="AF12" s="64" t="s">
        <v>14</v>
      </c>
      <c r="AG12" s="64" t="s">
        <v>15</v>
      </c>
      <c r="AH12" s="64" t="s">
        <v>16</v>
      </c>
      <c r="AI12" s="64" t="s">
        <v>17</v>
      </c>
      <c r="AJ12" s="64" t="s">
        <v>18</v>
      </c>
      <c r="AK12" s="64" t="s">
        <v>19</v>
      </c>
      <c r="AL12" s="64" t="s">
        <v>20</v>
      </c>
      <c r="AM12" s="67" t="s">
        <v>20</v>
      </c>
      <c r="AN12" s="65" t="s">
        <v>28</v>
      </c>
      <c r="AO12" s="66" t="s">
        <v>20</v>
      </c>
    </row>
    <row r="13" spans="3:41" ht="69" customHeight="1" x14ac:dyDescent="0.25">
      <c r="C13" s="68"/>
      <c r="D13" s="48"/>
      <c r="E13" s="48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72"/>
      <c r="S13" s="70"/>
      <c r="T13" s="71"/>
      <c r="U13" s="62"/>
      <c r="V13" s="62"/>
      <c r="W13" s="62"/>
      <c r="X13" s="68"/>
      <c r="Y13" s="48"/>
      <c r="Z13" s="48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72"/>
      <c r="AN13" s="70"/>
      <c r="AO13" s="71"/>
    </row>
    <row r="14" spans="3:41" ht="15.75" x14ac:dyDescent="0.25">
      <c r="C14" s="56">
        <v>2</v>
      </c>
      <c r="D14" s="48"/>
      <c r="E14" s="73">
        <v>7200</v>
      </c>
      <c r="F14" s="8">
        <v>142</v>
      </c>
      <c r="G14" s="8">
        <v>230</v>
      </c>
      <c r="H14" s="8">
        <v>380</v>
      </c>
      <c r="I14" s="8">
        <v>33</v>
      </c>
      <c r="J14" s="8">
        <v>176</v>
      </c>
      <c r="K14" s="8">
        <v>113</v>
      </c>
      <c r="L14" s="8">
        <v>480</v>
      </c>
      <c r="M14" s="8">
        <v>590</v>
      </c>
      <c r="N14" s="8">
        <v>521</v>
      </c>
      <c r="O14" s="8">
        <v>101</v>
      </c>
      <c r="P14" s="8">
        <v>34</v>
      </c>
      <c r="Q14" s="9">
        <v>0</v>
      </c>
      <c r="R14" s="13">
        <v>1180</v>
      </c>
      <c r="S14" s="15">
        <v>140</v>
      </c>
      <c r="T14" s="16">
        <v>3080</v>
      </c>
      <c r="U14" s="62"/>
      <c r="V14" s="62"/>
      <c r="W14" s="62"/>
      <c r="X14" s="56">
        <v>2</v>
      </c>
      <c r="Y14" s="48"/>
      <c r="Z14" s="73">
        <v>9700</v>
      </c>
      <c r="AA14" s="9">
        <v>231</v>
      </c>
      <c r="AB14" s="9">
        <v>106</v>
      </c>
      <c r="AC14" s="9">
        <v>148</v>
      </c>
      <c r="AD14" s="8">
        <v>0</v>
      </c>
      <c r="AE14" s="8">
        <v>237</v>
      </c>
      <c r="AF14" s="8">
        <v>148</v>
      </c>
      <c r="AG14" s="8">
        <v>164</v>
      </c>
      <c r="AH14" s="8">
        <v>1000</v>
      </c>
      <c r="AI14" s="8">
        <v>181</v>
      </c>
      <c r="AJ14" s="8">
        <v>85</v>
      </c>
      <c r="AK14" s="8">
        <v>60</v>
      </c>
      <c r="AL14" s="9">
        <v>0</v>
      </c>
      <c r="AM14" s="13">
        <v>2240</v>
      </c>
      <c r="AN14" s="15">
        <v>140</v>
      </c>
      <c r="AO14" s="16">
        <v>4960</v>
      </c>
    </row>
    <row r="15" spans="3:41" ht="15.75" x14ac:dyDescent="0.25">
      <c r="C15" s="56"/>
      <c r="D15" s="48"/>
      <c r="E15" s="10" t="s">
        <v>21</v>
      </c>
      <c r="F15" s="11">
        <f>(F14*100)/$E$14</f>
        <v>1.9722222222222223</v>
      </c>
      <c r="G15" s="11">
        <f t="shared" ref="G15:T15" si="0">(G14*100)/$E$14</f>
        <v>3.1944444444444446</v>
      </c>
      <c r="H15" s="11">
        <f t="shared" si="0"/>
        <v>5.2777777777777777</v>
      </c>
      <c r="I15" s="11">
        <f t="shared" si="0"/>
        <v>0.45833333333333331</v>
      </c>
      <c r="J15" s="11">
        <f t="shared" si="0"/>
        <v>2.4444444444444446</v>
      </c>
      <c r="K15" s="11">
        <f t="shared" si="0"/>
        <v>1.5694444444444444</v>
      </c>
      <c r="L15" s="11">
        <f t="shared" si="0"/>
        <v>6.666666666666667</v>
      </c>
      <c r="M15" s="11">
        <f t="shared" si="0"/>
        <v>8.1944444444444446</v>
      </c>
      <c r="N15" s="11">
        <f t="shared" si="0"/>
        <v>7.2361111111111107</v>
      </c>
      <c r="O15" s="11">
        <f t="shared" si="0"/>
        <v>1.4027777777777777</v>
      </c>
      <c r="P15" s="11">
        <f t="shared" si="0"/>
        <v>0.47222222222222221</v>
      </c>
      <c r="Q15" s="11">
        <f t="shared" si="0"/>
        <v>0</v>
      </c>
      <c r="R15" s="14">
        <f t="shared" si="0"/>
        <v>16.388888888888889</v>
      </c>
      <c r="S15" s="17">
        <f t="shared" si="0"/>
        <v>1.9444444444444444</v>
      </c>
      <c r="T15" s="18">
        <f t="shared" si="0"/>
        <v>42.777777777777779</v>
      </c>
      <c r="U15" s="62"/>
      <c r="V15" s="62"/>
      <c r="W15" s="62"/>
      <c r="X15" s="56"/>
      <c r="Y15" s="48"/>
      <c r="Z15" s="31" t="s">
        <v>21</v>
      </c>
      <c r="AA15" s="11">
        <f>(AA14*100)/$Z$14</f>
        <v>2.3814432989690721</v>
      </c>
      <c r="AB15" s="11">
        <f>(AB14*100)/$Z$14</f>
        <v>1.0927835051546391</v>
      </c>
      <c r="AC15" s="11">
        <f>(AC14*100)/$Z$14</f>
        <v>1.5257731958762886</v>
      </c>
      <c r="AD15" s="11">
        <f>(AD14*100)/$Z$14</f>
        <v>0</v>
      </c>
      <c r="AE15" s="11">
        <f>(AE14*100)/$Z$14</f>
        <v>2.4432989690721651</v>
      </c>
      <c r="AF15" s="11">
        <f>(AF14*100)/$Z$14</f>
        <v>1.5257731958762886</v>
      </c>
      <c r="AG15" s="11">
        <f>(AG14*100)/$Z$14</f>
        <v>1.6907216494845361</v>
      </c>
      <c r="AH15" s="11">
        <f>(AH14*100)/$Z$14</f>
        <v>10.309278350515465</v>
      </c>
      <c r="AI15" s="11">
        <f>(AI14*100)/$Z$14</f>
        <v>1.865979381443299</v>
      </c>
      <c r="AJ15" s="11">
        <f>(AJ14*100)/$Z$14</f>
        <v>0.87628865979381443</v>
      </c>
      <c r="AK15" s="11">
        <f>(AK14*100)/$Z$14</f>
        <v>0.61855670103092786</v>
      </c>
      <c r="AL15" s="11">
        <f>(AL14*100)/$Z$14</f>
        <v>0</v>
      </c>
      <c r="AM15" s="14">
        <f>(AM14*100)/$Z$14</f>
        <v>23.092783505154639</v>
      </c>
      <c r="AN15" s="17">
        <f>(AN14*100)/$Z$14</f>
        <v>1.4432989690721649</v>
      </c>
      <c r="AO15" s="18">
        <f>(AO14*100)/$Z$14</f>
        <v>51.134020618556704</v>
      </c>
    </row>
    <row r="16" spans="3:41" ht="15" customHeight="1" x14ac:dyDescent="0.25">
      <c r="C16" s="56" t="s">
        <v>22</v>
      </c>
      <c r="D16" s="56"/>
      <c r="E16" s="56"/>
      <c r="F16" s="57">
        <f>SUM(F14:P14)</f>
        <v>2800</v>
      </c>
      <c r="G16" s="58"/>
      <c r="H16" s="58"/>
      <c r="I16" s="58"/>
      <c r="J16" s="58"/>
      <c r="K16" s="58"/>
      <c r="L16" s="58"/>
      <c r="M16" s="58"/>
      <c r="N16" s="58"/>
      <c r="O16" s="58"/>
      <c r="P16" s="59"/>
      <c r="Q16" s="44">
        <f>SUM(Q14:R14)</f>
        <v>1180</v>
      </c>
      <c r="R16" s="52"/>
      <c r="S16" s="33">
        <f>SUM(S14:T14)</f>
        <v>3220</v>
      </c>
      <c r="T16" s="34"/>
      <c r="U16" s="62"/>
      <c r="V16" s="62"/>
      <c r="W16" s="62"/>
      <c r="X16" s="56" t="s">
        <v>22</v>
      </c>
      <c r="Y16" s="56"/>
      <c r="Z16" s="56"/>
      <c r="AA16" s="57">
        <f>SUM(AA14:AK14)</f>
        <v>2360</v>
      </c>
      <c r="AB16" s="58"/>
      <c r="AC16" s="58"/>
      <c r="AD16" s="58"/>
      <c r="AE16" s="58"/>
      <c r="AF16" s="58"/>
      <c r="AG16" s="58"/>
      <c r="AH16" s="58"/>
      <c r="AI16" s="58"/>
      <c r="AJ16" s="58"/>
      <c r="AK16" s="59"/>
      <c r="AL16" s="44">
        <f>SUM(AL14:AM14)</f>
        <v>2240</v>
      </c>
      <c r="AM16" s="52"/>
      <c r="AN16" s="33">
        <f>SUM(AN14:AO14)</f>
        <v>5100</v>
      </c>
      <c r="AO16" s="34"/>
    </row>
    <row r="17" spans="3:41" ht="16.5" customHeight="1" thickBot="1" x14ac:dyDescent="0.3">
      <c r="C17" s="45" t="s">
        <v>21</v>
      </c>
      <c r="D17" s="45"/>
      <c r="E17" s="45"/>
      <c r="F17" s="46">
        <f>F16/E14</f>
        <v>0.3888888888888889</v>
      </c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>
        <f>Q16/E14</f>
        <v>0.16388888888888889</v>
      </c>
      <c r="R17" s="74"/>
      <c r="S17" s="75">
        <f>S16/E14</f>
        <v>0.44722222222222224</v>
      </c>
      <c r="T17" s="76"/>
      <c r="U17" s="62"/>
      <c r="V17" s="62"/>
      <c r="W17" s="62"/>
      <c r="X17" s="45" t="s">
        <v>21</v>
      </c>
      <c r="Y17" s="45"/>
      <c r="Z17" s="45"/>
      <c r="AA17" s="46">
        <f>AA16/Z14</f>
        <v>0.24329896907216494</v>
      </c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>
        <f>AL16/Z14</f>
        <v>0.2309278350515464</v>
      </c>
      <c r="AM17" s="74"/>
      <c r="AN17" s="75">
        <f>AN16/Z14</f>
        <v>0.52577319587628868</v>
      </c>
      <c r="AO17" s="76"/>
    </row>
    <row r="20" spans="3:41" ht="19.5" customHeight="1" x14ac:dyDescent="0.25">
      <c r="C20" s="29" t="s">
        <v>36</v>
      </c>
      <c r="D20" s="29"/>
      <c r="E20" s="30"/>
      <c r="F20" s="30"/>
      <c r="G20" s="30"/>
      <c r="H20" s="1"/>
      <c r="I20" s="1"/>
      <c r="J20" s="1"/>
      <c r="K20" s="1"/>
      <c r="L20" s="1"/>
      <c r="M20" s="1"/>
      <c r="N20" s="12" t="s">
        <v>35</v>
      </c>
      <c r="O20" s="1"/>
      <c r="X20" s="29" t="s">
        <v>32</v>
      </c>
      <c r="Y20" s="29"/>
      <c r="Z20" s="30"/>
      <c r="AA20" s="30"/>
      <c r="AB20" s="30"/>
      <c r="AC20" s="1"/>
      <c r="AD20" s="1"/>
      <c r="AE20" s="1"/>
      <c r="AF20" s="1"/>
      <c r="AG20" s="1"/>
      <c r="AH20" s="1"/>
      <c r="AI20" s="12" t="s">
        <v>30</v>
      </c>
      <c r="AJ20" s="1"/>
      <c r="AK20" s="1"/>
      <c r="AL20" s="2"/>
      <c r="AM20" s="2"/>
      <c r="AN20" s="2"/>
      <c r="AO20" s="2"/>
    </row>
    <row r="21" spans="3:41" ht="19.5" customHeight="1" x14ac:dyDescent="0.25">
      <c r="X21" s="3"/>
      <c r="Y21" s="3"/>
      <c r="Z21" s="1"/>
      <c r="AA21" s="1"/>
      <c r="AB21" s="1"/>
      <c r="AC21" s="1"/>
      <c r="AD21" s="1"/>
      <c r="AE21" s="1"/>
      <c r="AF21" s="1"/>
      <c r="AG21" s="1"/>
      <c r="AH21" s="1"/>
      <c r="AI21" s="12"/>
      <c r="AJ21" s="1"/>
      <c r="AK21" s="1"/>
      <c r="AL21" s="2"/>
      <c r="AM21" s="2"/>
      <c r="AN21" s="2"/>
      <c r="AO21" s="2"/>
    </row>
    <row r="22" spans="3:41" ht="15.75" thickBot="1" x14ac:dyDescent="0.3">
      <c r="C22" s="77"/>
      <c r="D22" s="77"/>
      <c r="E22" s="77"/>
      <c r="X22" s="47"/>
      <c r="Y22" s="47"/>
      <c r="Z22" s="47"/>
      <c r="AA22" s="1"/>
      <c r="AB22" s="4"/>
      <c r="AC22" s="1"/>
      <c r="AD22" s="1"/>
      <c r="AE22" s="4"/>
      <c r="AF22" s="1"/>
      <c r="AG22" s="1"/>
      <c r="AH22" s="1"/>
      <c r="AI22" s="1"/>
      <c r="AJ22" s="1"/>
      <c r="AK22" s="1"/>
      <c r="AL22" s="2"/>
      <c r="AM22" s="2"/>
      <c r="AN22" s="2"/>
      <c r="AO22" s="2"/>
    </row>
    <row r="23" spans="3:41" ht="75.75" customHeight="1" x14ac:dyDescent="0.25">
      <c r="C23" s="61" t="s">
        <v>0</v>
      </c>
      <c r="D23" s="25" t="s">
        <v>1</v>
      </c>
      <c r="E23" s="60" t="s">
        <v>2</v>
      </c>
      <c r="F23" s="7" t="s">
        <v>3</v>
      </c>
      <c r="G23" s="7" t="s">
        <v>4</v>
      </c>
      <c r="H23" s="7" t="s">
        <v>4</v>
      </c>
      <c r="I23" s="7" t="s">
        <v>4</v>
      </c>
      <c r="J23" s="7" t="s">
        <v>4</v>
      </c>
      <c r="K23" s="7" t="s">
        <v>4</v>
      </c>
      <c r="L23" s="7" t="s">
        <v>4</v>
      </c>
      <c r="M23" s="7" t="s">
        <v>5</v>
      </c>
      <c r="N23" s="7" t="s">
        <v>6</v>
      </c>
      <c r="O23" s="7" t="s">
        <v>7</v>
      </c>
      <c r="P23" s="7" t="s">
        <v>8</v>
      </c>
      <c r="Q23" s="19" t="s">
        <v>24</v>
      </c>
      <c r="R23" s="20" t="s">
        <v>25</v>
      </c>
      <c r="S23" s="21" t="s">
        <v>9</v>
      </c>
      <c r="T23" s="22" t="s">
        <v>26</v>
      </c>
      <c r="X23" s="5" t="s">
        <v>0</v>
      </c>
      <c r="Y23" s="6" t="s">
        <v>1</v>
      </c>
      <c r="Z23" s="48" t="s">
        <v>2</v>
      </c>
      <c r="AA23" s="7" t="s">
        <v>3</v>
      </c>
      <c r="AB23" s="7" t="s">
        <v>4</v>
      </c>
      <c r="AC23" s="7" t="s">
        <v>4</v>
      </c>
      <c r="AD23" s="7" t="s">
        <v>4</v>
      </c>
      <c r="AE23" s="7" t="s">
        <v>4</v>
      </c>
      <c r="AF23" s="7" t="s">
        <v>4</v>
      </c>
      <c r="AG23" s="7" t="s">
        <v>4</v>
      </c>
      <c r="AH23" s="7" t="s">
        <v>5</v>
      </c>
      <c r="AI23" s="7" t="s">
        <v>6</v>
      </c>
      <c r="AJ23" s="7" t="s">
        <v>7</v>
      </c>
      <c r="AK23" s="7" t="s">
        <v>8</v>
      </c>
      <c r="AL23" s="19" t="s">
        <v>24</v>
      </c>
      <c r="AM23" s="20" t="s">
        <v>25</v>
      </c>
      <c r="AN23" s="27" t="s">
        <v>9</v>
      </c>
      <c r="AO23" s="28" t="s">
        <v>26</v>
      </c>
    </row>
    <row r="24" spans="3:41" ht="15" customHeight="1" x14ac:dyDescent="0.25">
      <c r="C24" s="63">
        <v>1</v>
      </c>
      <c r="D24" s="48" t="s">
        <v>34</v>
      </c>
      <c r="E24" s="48"/>
      <c r="F24" s="64" t="s">
        <v>10</v>
      </c>
      <c r="G24" s="64" t="s">
        <v>11</v>
      </c>
      <c r="H24" s="64" t="s">
        <v>12</v>
      </c>
      <c r="I24" s="64" t="s">
        <v>23</v>
      </c>
      <c r="J24" s="64" t="s">
        <v>13</v>
      </c>
      <c r="K24" s="64" t="s">
        <v>14</v>
      </c>
      <c r="L24" s="64" t="s">
        <v>15</v>
      </c>
      <c r="M24" s="64" t="s">
        <v>16</v>
      </c>
      <c r="N24" s="64" t="s">
        <v>17</v>
      </c>
      <c r="O24" s="64" t="s">
        <v>18</v>
      </c>
      <c r="P24" s="64" t="s">
        <v>19</v>
      </c>
      <c r="Q24" s="64" t="s">
        <v>20</v>
      </c>
      <c r="R24" s="67" t="s">
        <v>20</v>
      </c>
      <c r="S24" s="65" t="s">
        <v>28</v>
      </c>
      <c r="T24" s="66" t="s">
        <v>20</v>
      </c>
      <c r="X24" s="49">
        <v>1</v>
      </c>
      <c r="Y24" s="48" t="s">
        <v>34</v>
      </c>
      <c r="Z24" s="48"/>
      <c r="AA24" s="42" t="s">
        <v>10</v>
      </c>
      <c r="AB24" s="42" t="s">
        <v>11</v>
      </c>
      <c r="AC24" s="42" t="s">
        <v>12</v>
      </c>
      <c r="AD24" s="42" t="s">
        <v>23</v>
      </c>
      <c r="AE24" s="42" t="s">
        <v>13</v>
      </c>
      <c r="AF24" s="42" t="s">
        <v>14</v>
      </c>
      <c r="AG24" s="42" t="s">
        <v>15</v>
      </c>
      <c r="AH24" s="42" t="s">
        <v>16</v>
      </c>
      <c r="AI24" s="42" t="s">
        <v>17</v>
      </c>
      <c r="AJ24" s="42" t="s">
        <v>18</v>
      </c>
      <c r="AK24" s="42" t="s">
        <v>19</v>
      </c>
      <c r="AL24" s="42" t="s">
        <v>20</v>
      </c>
      <c r="AM24" s="54" t="s">
        <v>20</v>
      </c>
      <c r="AN24" s="37" t="s">
        <v>28</v>
      </c>
      <c r="AO24" s="40" t="s">
        <v>20</v>
      </c>
    </row>
    <row r="25" spans="3:41" ht="75" customHeight="1" x14ac:dyDescent="0.25">
      <c r="C25" s="68"/>
      <c r="D25" s="48"/>
      <c r="E25" s="48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72"/>
      <c r="S25" s="70"/>
      <c r="T25" s="71"/>
      <c r="X25" s="50"/>
      <c r="Y25" s="48"/>
      <c r="Z25" s="48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55"/>
      <c r="AN25" s="38"/>
      <c r="AO25" s="41"/>
    </row>
    <row r="26" spans="3:41" x14ac:dyDescent="0.25">
      <c r="C26" s="56">
        <v>2</v>
      </c>
      <c r="D26" s="48"/>
      <c r="E26" s="73">
        <v>25400</v>
      </c>
      <c r="F26" s="8">
        <f>17+14+15+16+20+19+15+13+30+13+19+25+14+15+12+13+16+30+34+12+39+9+11+20+16+33+8+16+12+6</f>
        <v>532</v>
      </c>
      <c r="G26" s="8">
        <f>6+12+6+7+7+9+8+10+16+10+4</f>
        <v>95</v>
      </c>
      <c r="H26" s="8">
        <f>14+10+6+7+9+6+11+6+15+16+7+12+9+10+7+13+8+8+9+4</f>
        <v>187</v>
      </c>
      <c r="I26" s="8">
        <v>15</v>
      </c>
      <c r="J26" s="8">
        <v>52</v>
      </c>
      <c r="K26" s="8">
        <v>44</v>
      </c>
      <c r="L26" s="8">
        <f>9+6+8+12+7+8+30+10+6+25+7+8+13</f>
        <v>149</v>
      </c>
      <c r="M26" s="8">
        <f>5+144+168+24+60</f>
        <v>401</v>
      </c>
      <c r="N26" s="8">
        <f>72+12+7+11+7+14+12+6+7+4</f>
        <v>152</v>
      </c>
      <c r="O26" s="8">
        <f>27</f>
        <v>27</v>
      </c>
      <c r="P26" s="8">
        <f>139+6+7+5+9+18+4+9+18</f>
        <v>215</v>
      </c>
      <c r="Q26" s="9">
        <f>3880+40+1000</f>
        <v>4920</v>
      </c>
      <c r="R26" s="13">
        <f>2400+1100</f>
        <v>3500</v>
      </c>
      <c r="S26" s="15">
        <v>331</v>
      </c>
      <c r="T26" s="16">
        <v>14780</v>
      </c>
      <c r="X26" s="51">
        <v>2</v>
      </c>
      <c r="Y26" s="48"/>
      <c r="Z26" s="26">
        <v>17740</v>
      </c>
      <c r="AA26" s="9">
        <v>367</v>
      </c>
      <c r="AB26" s="9">
        <v>38</v>
      </c>
      <c r="AC26" s="9">
        <v>46</v>
      </c>
      <c r="AD26" s="8">
        <v>0</v>
      </c>
      <c r="AE26" s="8">
        <v>52</v>
      </c>
      <c r="AF26" s="8">
        <v>19</v>
      </c>
      <c r="AG26" s="8">
        <v>35</v>
      </c>
      <c r="AH26" s="8">
        <v>180</v>
      </c>
      <c r="AI26" s="8">
        <v>18</v>
      </c>
      <c r="AJ26" s="8">
        <v>26</v>
      </c>
      <c r="AK26" s="8">
        <v>384</v>
      </c>
      <c r="AL26" s="9">
        <v>1600</v>
      </c>
      <c r="AM26" s="13">
        <v>3255</v>
      </c>
      <c r="AN26" s="15">
        <v>60</v>
      </c>
      <c r="AO26" s="16">
        <v>11660</v>
      </c>
    </row>
    <row r="27" spans="3:41" ht="15.75" x14ac:dyDescent="0.25">
      <c r="C27" s="56"/>
      <c r="D27" s="48"/>
      <c r="E27" s="10" t="s">
        <v>21</v>
      </c>
      <c r="F27" s="11">
        <f>(F26*100)/$E$26</f>
        <v>2.0944881889763778</v>
      </c>
      <c r="G27" s="11">
        <f t="shared" ref="G27:T27" si="1">(G26*100)/$E$26</f>
        <v>0.37401574803149606</v>
      </c>
      <c r="H27" s="11">
        <f t="shared" si="1"/>
        <v>0.73622047244094491</v>
      </c>
      <c r="I27" s="11">
        <f t="shared" si="1"/>
        <v>5.905511811023622E-2</v>
      </c>
      <c r="J27" s="11">
        <f t="shared" si="1"/>
        <v>0.20472440944881889</v>
      </c>
      <c r="K27" s="11">
        <f t="shared" si="1"/>
        <v>0.17322834645669291</v>
      </c>
      <c r="L27" s="11">
        <f t="shared" si="1"/>
        <v>0.58661417322834641</v>
      </c>
      <c r="M27" s="11">
        <f t="shared" si="1"/>
        <v>1.578740157480315</v>
      </c>
      <c r="N27" s="11">
        <f t="shared" si="1"/>
        <v>0.59842519685039375</v>
      </c>
      <c r="O27" s="11">
        <f t="shared" si="1"/>
        <v>0.1062992125984252</v>
      </c>
      <c r="P27" s="11">
        <f t="shared" si="1"/>
        <v>0.84645669291338588</v>
      </c>
      <c r="Q27" s="11">
        <f t="shared" si="1"/>
        <v>19.370078740157481</v>
      </c>
      <c r="R27" s="14">
        <f t="shared" si="1"/>
        <v>13.779527559055119</v>
      </c>
      <c r="S27" s="17">
        <f t="shared" si="1"/>
        <v>1.3031496062992125</v>
      </c>
      <c r="T27" s="18">
        <f t="shared" si="1"/>
        <v>58.188976377952756</v>
      </c>
      <c r="X27" s="51"/>
      <c r="Y27" s="48"/>
      <c r="Z27" s="31" t="s">
        <v>21</v>
      </c>
      <c r="AA27" s="11">
        <f>(AA26*100)/$Z$26</f>
        <v>2.068771138669673</v>
      </c>
      <c r="AB27" s="11">
        <f>(AB26*100)/$Z$26</f>
        <v>0.21420518602029312</v>
      </c>
      <c r="AC27" s="11">
        <f>(AC26*100)/$Z$26</f>
        <v>0.2593010146561443</v>
      </c>
      <c r="AD27" s="11">
        <f>(AD26*100)/$Z$26</f>
        <v>0</v>
      </c>
      <c r="AE27" s="11">
        <f>(AE26*100)/$Z$26</f>
        <v>0.29312288613303267</v>
      </c>
      <c r="AF27" s="11">
        <f>(AF26*100)/$Z$26</f>
        <v>0.10710259301014656</v>
      </c>
      <c r="AG27" s="11">
        <f>(AG26*100)/$Z$26</f>
        <v>0.19729425028184894</v>
      </c>
      <c r="AH27" s="11">
        <f>(AH26*100)/$Z$26</f>
        <v>1.0146561443066517</v>
      </c>
      <c r="AI27" s="11">
        <f>(AI26*100)/$Z$26</f>
        <v>0.10146561443066517</v>
      </c>
      <c r="AJ27" s="11">
        <f>(AJ26*100)/$Z$26</f>
        <v>0.14656144306651633</v>
      </c>
      <c r="AK27" s="11">
        <f>(AK26*100)/$Z$26</f>
        <v>2.1645997745208567</v>
      </c>
      <c r="AL27" s="11">
        <f>(AL26*100)/$Z$26</f>
        <v>9.0191657271702361</v>
      </c>
      <c r="AM27" s="14">
        <f>(AM26*100)/$Z$26</f>
        <v>18.34836527621195</v>
      </c>
      <c r="AN27" s="17">
        <f>(AN26*100)/$Z$26</f>
        <v>0.33821871476888388</v>
      </c>
      <c r="AO27" s="18">
        <f>(AO26*100)/$Z$26</f>
        <v>65.727170236753096</v>
      </c>
    </row>
    <row r="28" spans="3:41" x14ac:dyDescent="0.25">
      <c r="C28" s="56" t="s">
        <v>22</v>
      </c>
      <c r="D28" s="56"/>
      <c r="E28" s="56"/>
      <c r="F28" s="57">
        <f>SUM(F26:P26)</f>
        <v>1869</v>
      </c>
      <c r="G28" s="58"/>
      <c r="H28" s="58"/>
      <c r="I28" s="58"/>
      <c r="J28" s="58"/>
      <c r="K28" s="58"/>
      <c r="L28" s="58"/>
      <c r="M28" s="58"/>
      <c r="N28" s="58"/>
      <c r="O28" s="58"/>
      <c r="P28" s="59"/>
      <c r="Q28" s="44">
        <f>SUM(Q26:R26)</f>
        <v>8420</v>
      </c>
      <c r="R28" s="52"/>
      <c r="S28" s="33">
        <f>SUM(S26:T26)</f>
        <v>15111</v>
      </c>
      <c r="T28" s="34"/>
      <c r="X28" s="56" t="s">
        <v>22</v>
      </c>
      <c r="Y28" s="56"/>
      <c r="Z28" s="56"/>
      <c r="AA28" s="57">
        <f>SUM(AA26:AK26)</f>
        <v>1165</v>
      </c>
      <c r="AB28" s="58"/>
      <c r="AC28" s="58"/>
      <c r="AD28" s="58"/>
      <c r="AE28" s="58"/>
      <c r="AF28" s="58"/>
      <c r="AG28" s="58"/>
      <c r="AH28" s="58"/>
      <c r="AI28" s="58"/>
      <c r="AJ28" s="58"/>
      <c r="AK28" s="59"/>
      <c r="AL28" s="44">
        <f>SUM(AL26:AM26)</f>
        <v>4855</v>
      </c>
      <c r="AM28" s="52"/>
      <c r="AN28" s="33">
        <f>SUM(AN26:AO26)</f>
        <v>11720</v>
      </c>
      <c r="AO28" s="34"/>
    </row>
    <row r="29" spans="3:41" ht="16.5" thickBot="1" x14ac:dyDescent="0.3">
      <c r="C29" s="45" t="s">
        <v>21</v>
      </c>
      <c r="D29" s="45"/>
      <c r="E29" s="45"/>
      <c r="F29" s="46">
        <f>F28/E26</f>
        <v>7.3582677165354327E-2</v>
      </c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>
        <f>Q28/E26</f>
        <v>0.33149606299212597</v>
      </c>
      <c r="R29" s="74"/>
      <c r="S29" s="75">
        <f>S28/E26</f>
        <v>0.59492125984251965</v>
      </c>
      <c r="T29" s="76"/>
      <c r="X29" s="45" t="s">
        <v>21</v>
      </c>
      <c r="Y29" s="45"/>
      <c r="Z29" s="45"/>
      <c r="AA29" s="46">
        <f>AA28/Z26</f>
        <v>6.5670800450958286E-2</v>
      </c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39">
        <f>AL28/Z26</f>
        <v>0.27367531003382189</v>
      </c>
      <c r="AM29" s="53"/>
      <c r="AN29" s="35">
        <f>AN28/Z26</f>
        <v>0.66065388951521986</v>
      </c>
      <c r="AO29" s="36"/>
    </row>
  </sheetData>
  <mergeCells count="110">
    <mergeCell ref="T24:T25"/>
    <mergeCell ref="C26:C27"/>
    <mergeCell ref="C28:E28"/>
    <mergeCell ref="F28:P28"/>
    <mergeCell ref="Q28:R28"/>
    <mergeCell ref="S28:T28"/>
    <mergeCell ref="C29:E29"/>
    <mergeCell ref="F29:P29"/>
    <mergeCell ref="Q29:R29"/>
    <mergeCell ref="S29:T29"/>
    <mergeCell ref="K24:K25"/>
    <mergeCell ref="L24:L25"/>
    <mergeCell ref="M24:M25"/>
    <mergeCell ref="N24:N25"/>
    <mergeCell ref="O24:O25"/>
    <mergeCell ref="P24:P25"/>
    <mergeCell ref="Q24:Q25"/>
    <mergeCell ref="R24:R25"/>
    <mergeCell ref="S24:S25"/>
    <mergeCell ref="E23:E25"/>
    <mergeCell ref="C24:C25"/>
    <mergeCell ref="D24:D27"/>
    <mergeCell ref="F24:F25"/>
    <mergeCell ref="G24:G25"/>
    <mergeCell ref="H24:H25"/>
    <mergeCell ref="I24:I25"/>
    <mergeCell ref="J24:J25"/>
    <mergeCell ref="C12:C13"/>
    <mergeCell ref="D12:D15"/>
    <mergeCell ref="F12:F13"/>
    <mergeCell ref="G12:G13"/>
    <mergeCell ref="H12:H13"/>
    <mergeCell ref="C14:C15"/>
    <mergeCell ref="C16:E16"/>
    <mergeCell ref="F16:P16"/>
    <mergeCell ref="E11:E13"/>
    <mergeCell ref="Q16:R16"/>
    <mergeCell ref="S16:T16"/>
    <mergeCell ref="C17:E17"/>
    <mergeCell ref="F17:P17"/>
    <mergeCell ref="Q17:R17"/>
    <mergeCell ref="S17:T17"/>
    <mergeCell ref="X28:Z28"/>
    <mergeCell ref="AA28:AK28"/>
    <mergeCell ref="AL28:AM28"/>
    <mergeCell ref="AN28:AO28"/>
    <mergeCell ref="X29:Z29"/>
    <mergeCell ref="AA29:AK29"/>
    <mergeCell ref="AL29:AM29"/>
    <mergeCell ref="AN29:AO29"/>
    <mergeCell ref="AL24:AL25"/>
    <mergeCell ref="AM24:AM25"/>
    <mergeCell ref="AN24:AN25"/>
    <mergeCell ref="AO24:AO25"/>
    <mergeCell ref="X26:X27"/>
    <mergeCell ref="AG24:AG25"/>
    <mergeCell ref="AH24:AH25"/>
    <mergeCell ref="AI24:AI25"/>
    <mergeCell ref="AJ24:AJ25"/>
    <mergeCell ref="AK24:AK25"/>
    <mergeCell ref="AB24:AB25"/>
    <mergeCell ref="AC24:AC25"/>
    <mergeCell ref="AD24:AD25"/>
    <mergeCell ref="AE24:AE25"/>
    <mergeCell ref="AF24:AF25"/>
    <mergeCell ref="X22:Z22"/>
    <mergeCell ref="Z23:Z25"/>
    <mergeCell ref="X24:X25"/>
    <mergeCell ref="Y24:Y27"/>
    <mergeCell ref="AA24:AA25"/>
    <mergeCell ref="X10:Z10"/>
    <mergeCell ref="Z11:Z13"/>
    <mergeCell ref="X12:X13"/>
    <mergeCell ref="Y12:Y15"/>
    <mergeCell ref="AA12:AA13"/>
    <mergeCell ref="AL12:AL13"/>
    <mergeCell ref="AM12:AM13"/>
    <mergeCell ref="AN12:AN13"/>
    <mergeCell ref="AO12:AO13"/>
    <mergeCell ref="X14:X15"/>
    <mergeCell ref="AG12:AG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X16:Z16"/>
    <mergeCell ref="AA16:AK16"/>
    <mergeCell ref="AL16:AM16"/>
    <mergeCell ref="AN16:AO16"/>
    <mergeCell ref="X17:Z17"/>
    <mergeCell ref="AA17:AK17"/>
    <mergeCell ref="AL17:AM17"/>
    <mergeCell ref="AN17:AO17"/>
    <mergeCell ref="AH12:AH13"/>
    <mergeCell ref="AI12:AI13"/>
    <mergeCell ref="AJ12:AJ13"/>
    <mergeCell ref="AK12:AK13"/>
    <mergeCell ref="AB12:AB13"/>
    <mergeCell ref="AC12:AC13"/>
    <mergeCell ref="AD12:AD13"/>
    <mergeCell ref="AE12:AE13"/>
    <mergeCell ref="AF12:AF13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morfo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ZUOK</dc:creator>
  <cp:lastModifiedBy>ZUOK Spytkowo</cp:lastModifiedBy>
  <dcterms:created xsi:type="dcterms:W3CDTF">2015-06-05T18:19:34Z</dcterms:created>
  <dcterms:modified xsi:type="dcterms:W3CDTF">2026-08-21T09:32:44Z</dcterms:modified>
</cp:coreProperties>
</file>